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Важное\Найденные\"/>
    </mc:Choice>
  </mc:AlternateContent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МКД!$A$19:$G$43</definedName>
    <definedName name="_xlnm.Print_Area" localSheetId="0">МКД!$A$1:$G$43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39" i="1"/>
  <c r="C32" i="1"/>
  <c r="C29" i="1"/>
  <c r="C26" i="1"/>
  <c r="C20" i="1"/>
  <c r="C14" i="1"/>
  <c r="C13" i="1"/>
  <c r="C12" i="1"/>
  <c r="C11" i="1"/>
  <c r="B43" i="1"/>
  <c r="E43" i="1"/>
  <c r="C43" i="1" l="1"/>
  <c r="F41" i="1" l="1"/>
  <c r="F32" i="1"/>
  <c r="F26" i="1"/>
  <c r="F14" i="1"/>
  <c r="F13" i="1"/>
  <c r="F12" i="1"/>
  <c r="F11" i="1"/>
  <c r="F29" i="1" l="1"/>
  <c r="F20" i="1" l="1"/>
  <c r="F15" i="1" l="1"/>
  <c r="D43" i="1"/>
  <c r="C15" i="1" l="1"/>
  <c r="C5" i="1" s="1"/>
  <c r="D15" i="1"/>
  <c r="D5" i="1" s="1"/>
  <c r="E15" i="1" l="1"/>
  <c r="E5" i="1" l="1"/>
  <c r="H42" i="1"/>
  <c r="H29" i="1"/>
  <c r="B15" i="1"/>
  <c r="B5" i="1" s="1"/>
  <c r="H26" i="1" l="1"/>
  <c r="H20" i="1"/>
  <c r="H32" i="1"/>
  <c r="F43" i="1"/>
  <c r="F5" i="1" l="1"/>
</calcChain>
</file>

<file path=xl/sharedStrings.xml><?xml version="1.0" encoding="utf-8"?>
<sst xmlns="http://schemas.openxmlformats.org/spreadsheetml/2006/main" count="56" uniqueCount="41">
  <si>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</si>
  <si>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</si>
  <si>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</si>
  <si>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</si>
  <si>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Задолженность собственников на 01.01.2020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</si>
  <si>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</si>
  <si>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</si>
  <si>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</si>
  <si>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</si>
  <si>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</si>
  <si>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</si>
  <si>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</si>
  <si>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</si>
  <si>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</si>
  <si>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</si>
  <si>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</si>
  <si>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</si>
  <si>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</si>
  <si>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</si>
  <si>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</si>
  <si>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</si>
  <si>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</si>
  <si>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</si>
  <si>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</si>
  <si>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</si>
  <si>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</si>
  <si>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</si>
  <si>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</si>
  <si>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</si>
  <si>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</si>
  <si>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</si>
  <si>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</si>
  <si>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</si>
  <si>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</si>
  <si>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</si>
  <si>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</si>
  <si>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</si>
  <si>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</si>
  <si>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</si>
  <si>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Отчет УК "Энергия" по исполнению договора управления МКД  Пражская,11  за период 01.01.2019 - 31.12.2019г.</t>
  </si>
  <si>
    <t>Задолженность собственников на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</si>
</sst>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4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4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0" xfId="3" applyNumberFormat="1" applyFont="1" applyBorder="1"/>
    <xf numFmtId="0" fontId="3" fillId="0" borderId="5" xfId="2" applyFont="1" applyBorder="1" applyAlignment="1">
      <alignment horizontal="left" wrapText="1"/>
    </xf>
    <xf numFmtId="0" fontId="3" fillId="0" borderId="26" xfId="2" applyFont="1" applyBorder="1"/>
    <xf numFmtId="165" fontId="3" fillId="0" borderId="27" xfId="3" applyNumberFormat="1" applyFont="1" applyBorder="1"/>
    <xf numFmtId="0" fontId="4" fillId="0" borderId="26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28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35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0" fontId="3" fillId="0" borderId="36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3" xfId="2" applyFont="1" applyBorder="1" applyAlignment="1">
      <alignment wrapText="1"/>
    </xf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0" xfId="3" applyNumberFormat="1" applyFont="1" applyBorder="1"/>
    <xf numFmtId="0" fontId="0" fillId="0" borderId="13" xfId="0" applyBorder="1" applyAlignment="1">
      <alignment horizontal="left" vertical="top" wrapText="1"/>
    </xf>
    <xf numFmtId="0" fontId="3" fillId="0" borderId="39" xfId="2" applyFont="1" applyBorder="1" applyAlignment="1">
      <alignment horizontal="left" wrapText="1"/>
    </xf>
    <xf numFmtId="0" fontId="4" fillId="0" borderId="29" xfId="2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  <xf numFmtId="43" fontId="4" fillId="0" borderId="4" xfId="3" applyNumberFormat="1" applyFont="1" applyBorder="1" applyAlignment="1">
      <alignment vertical="center"/>
    </xf>
    <xf numFmtId="165" fontId="4" fillId="0" borderId="27" xfId="3" applyNumberFormat="1" applyFont="1" applyBorder="1"/>
    <xf numFmtId="43" fontId="3" fillId="2" borderId="6" xfId="2" applyNumberFormat="1" applyFont="1" applyFill="1" applyBorder="1" applyAlignment="1">
      <alignment vertical="center"/>
    </xf>
    <xf numFmtId="43" fontId="3" fillId="2" borderId="16" xfId="2" applyNumberFormat="1" applyFont="1" applyFill="1" applyBorder="1" applyAlignment="1">
      <alignment vertical="center"/>
    </xf>
    <xf numFmtId="4" fontId="19" fillId="2" borderId="0" xfId="3" applyNumberFormat="1" applyFont="1" applyFill="1" applyBorder="1"/>
    <xf numFmtId="4" fontId="18" fillId="2" borderId="0" xfId="3" applyNumberFormat="1" applyFont="1" applyFill="1" applyBorder="1"/>
    <xf numFmtId="165" fontId="9" fillId="2" borderId="0" xfId="3" applyNumberFormat="1" applyFont="1" applyFill="1" applyBorder="1"/>
    <xf numFmtId="165" fontId="3" fillId="2" borderId="3" xfId="3" applyNumberFormat="1" applyFont="1" applyFill="1" applyBorder="1"/>
    <xf numFmtId="43" fontId="3" fillId="2" borderId="5" xfId="3" applyNumberFormat="1" applyFont="1" applyFill="1" applyBorder="1" applyAlignment="1">
      <alignment vertical="center"/>
    </xf>
    <xf numFmtId="4" fontId="7" fillId="2" borderId="19" xfId="3" applyNumberFormat="1" applyFont="1" applyFill="1" applyBorder="1"/>
    <xf numFmtId="4" fontId="7" fillId="2" borderId="0" xfId="3" applyNumberFormat="1" applyFont="1" applyFill="1" applyBorder="1"/>
    <xf numFmtId="165" fontId="3" fillId="2" borderId="21" xfId="3" applyNumberFormat="1" applyFont="1" applyFill="1" applyBorder="1"/>
    <xf numFmtId="165" fontId="4" fillId="2" borderId="23" xfId="3" applyNumberFormat="1" applyFont="1" applyFill="1" applyBorder="1"/>
    <xf numFmtId="165" fontId="3" fillId="2" borderId="12" xfId="3" applyNumberFormat="1" applyFont="1" applyFill="1" applyBorder="1"/>
    <xf numFmtId="165" fontId="4" fillId="2" borderId="12" xfId="3" applyNumberFormat="1" applyFont="1" applyFill="1" applyBorder="1"/>
    <xf numFmtId="165" fontId="3" fillId="2" borderId="11" xfId="3" applyNumberFormat="1" applyFont="1" applyFill="1" applyBorder="1"/>
    <xf numFmtId="4" fontId="4" fillId="2" borderId="10" xfId="3" applyNumberFormat="1" applyFont="1" applyFill="1" applyBorder="1" applyAlignment="1">
      <alignment horizontal="right"/>
    </xf>
    <xf numFmtId="4" fontId="7" fillId="2" borderId="10" xfId="3" applyNumberFormat="1" applyFont="1" applyFill="1" applyBorder="1"/>
    <xf numFmtId="165" fontId="4" fillId="2" borderId="10" xfId="2" applyNumberFormat="1" applyFont="1" applyFill="1" applyBorder="1"/>
    <xf numFmtId="165" fontId="3" fillId="2" borderId="10" xfId="2" applyNumberFormat="1" applyFont="1" applyFill="1" applyBorder="1"/>
    <xf numFmtId="165" fontId="4" fillId="2" borderId="40" xfId="2" applyNumberFormat="1" applyFont="1" applyFill="1" applyBorder="1"/>
    <xf numFmtId="165" fontId="3" fillId="2" borderId="29" xfId="2" applyNumberFormat="1" applyFont="1" applyFill="1" applyBorder="1"/>
    <xf numFmtId="165" fontId="3" fillId="2" borderId="32" xfId="2" applyNumberFormat="1" applyFont="1" applyFill="1" applyBorder="1"/>
    <xf numFmtId="165" fontId="3" fillId="2" borderId="41" xfId="2" applyNumberFormat="1" applyFont="1" applyFill="1" applyBorder="1"/>
    <xf numFmtId="165" fontId="4" fillId="0" borderId="42" xfId="3" applyNumberFormat="1" applyFont="1" applyBorder="1"/>
    <xf numFmtId="165" fontId="3" fillId="0" borderId="29" xfId="3" applyNumberFormat="1" applyFont="1" applyBorder="1"/>
    <xf numFmtId="165" fontId="3" fillId="0" borderId="32" xfId="3" applyNumberFormat="1" applyFont="1" applyBorder="1"/>
    <xf numFmtId="165" fontId="3" fillId="0" borderId="41" xfId="3" applyNumberFormat="1" applyFont="1" applyBorder="1"/>
    <xf numFmtId="165" fontId="4" fillId="2" borderId="43" xfId="2" applyNumberFormat="1" applyFont="1" applyFill="1" applyBorder="1"/>
    <xf numFmtId="165" fontId="4" fillId="2" borderId="32" xfId="2" applyNumberFormat="1" applyFont="1" applyFill="1" applyBorder="1"/>
    <xf numFmtId="165" fontId="4" fillId="2" borderId="29" xfId="2" applyNumberFormat="1" applyFont="1" applyFill="1" applyBorder="1"/>
    <xf numFmtId="165" fontId="4" fillId="2" borderId="41" xfId="2" applyNumberFormat="1" applyFont="1" applyFill="1" applyBorder="1"/>
    <xf numFmtId="43" fontId="4" fillId="0" borderId="14" xfId="3" applyNumberFormat="1" applyFont="1" applyBorder="1" applyAlignment="1">
      <alignment vertical="center"/>
    </xf>
    <xf numFmtId="43" fontId="4" fillId="0" borderId="44" xfId="3" applyNumberFormat="1" applyFont="1" applyBorder="1" applyAlignment="1">
      <alignment vertical="center"/>
    </xf>
    <xf numFmtId="165" fontId="4" fillId="0" borderId="20" xfId="3" applyNumberFormat="1" applyFont="1" applyBorder="1"/>
    <xf numFmtId="4" fontId="4" fillId="0" borderId="20" xfId="3" applyNumberFormat="1" applyFont="1" applyBorder="1" applyAlignment="1">
      <alignment horizontal="right"/>
    </xf>
    <xf numFmtId="165" fontId="4" fillId="2" borderId="21" xfId="3" applyNumberFormat="1" applyFont="1" applyFill="1" applyBorder="1"/>
    <xf numFmtId="165" fontId="4" fillId="2" borderId="36" xfId="3" applyNumberFormat="1" applyFont="1" applyFill="1" applyBorder="1"/>
    <xf numFmtId="165" fontId="4" fillId="2" borderId="3" xfId="3" applyNumberFormat="1" applyFont="1" applyFill="1" applyBorder="1"/>
    <xf numFmtId="165" fontId="4" fillId="2" borderId="11" xfId="3" applyNumberFormat="1" applyFont="1" applyFill="1" applyBorder="1"/>
    <xf numFmtId="4" fontId="4" fillId="2" borderId="21" xfId="3" applyNumberFormat="1" applyFont="1" applyFill="1" applyBorder="1" applyAlignment="1">
      <alignment horizontal="right"/>
    </xf>
    <xf numFmtId="165" fontId="4" fillId="0" borderId="43" xfId="3" applyNumberFormat="1" applyFont="1" applyBorder="1"/>
    <xf numFmtId="165" fontId="4" fillId="0" borderId="32" xfId="3" applyNumberFormat="1" applyFont="1" applyBorder="1"/>
    <xf numFmtId="165" fontId="4" fillId="0" borderId="29" xfId="3" applyNumberFormat="1" applyFont="1" applyBorder="1"/>
    <xf numFmtId="165" fontId="4" fillId="0" borderId="41" xfId="3" applyNumberFormat="1" applyFont="1" applyBorder="1"/>
    <xf numFmtId="4" fontId="3" fillId="2" borderId="25" xfId="2" applyNumberFormat="1" applyFont="1" applyFill="1" applyBorder="1" applyAlignment="1">
      <alignment horizontal="right"/>
    </xf>
    <xf numFmtId="165" fontId="4" fillId="2" borderId="24" xfId="2" applyNumberFormat="1" applyFont="1" applyFill="1" applyBorder="1" applyAlignment="1">
      <alignment horizontal="right" wrapText="1"/>
    </xf>
    <xf numFmtId="4" fontId="3" fillId="2" borderId="25" xfId="2" applyNumberFormat="1" applyFont="1" applyFill="1" applyBorder="1" applyAlignment="1">
      <alignment horizontal="right" wrapText="1"/>
    </xf>
    <xf numFmtId="4" fontId="3" fillId="2" borderId="38" xfId="2" applyNumberFormat="1" applyFont="1" applyFill="1" applyBorder="1" applyAlignment="1">
      <alignment horizontal="right" wrapText="1"/>
    </xf>
    <xf numFmtId="165" fontId="4" fillId="2" borderId="34" xfId="2" applyNumberFormat="1" applyFont="1" applyFill="1" applyBorder="1" applyAlignment="1">
      <alignment horizontal="right" wrapText="1"/>
    </xf>
    <xf numFmtId="4" fontId="3" fillId="2" borderId="30" xfId="2" applyNumberFormat="1" applyFont="1" applyFill="1" applyBorder="1" applyAlignment="1">
      <alignment horizontal="right"/>
    </xf>
    <xf numFmtId="165" fontId="3" fillId="2" borderId="10" xfId="2" applyNumberFormat="1" applyFont="1" applyFill="1" applyBorder="1" applyAlignment="1">
      <alignment horizontal="right" wrapText="1"/>
    </xf>
    <xf numFmtId="165" fontId="4" fillId="2" borderId="37" xfId="2" applyNumberFormat="1" applyFont="1" applyFill="1" applyBorder="1" applyAlignment="1">
      <alignment horizontal="right" wrapText="1"/>
    </xf>
    <xf numFmtId="165" fontId="4" fillId="2" borderId="10" xfId="2" applyNumberFormat="1" applyFont="1" applyFill="1" applyBorder="1" applyAlignment="1">
      <alignment horizontal="right"/>
    </xf>
    <xf numFmtId="165" fontId="3" fillId="2" borderId="10" xfId="2" applyNumberFormat="1" applyFont="1" applyFill="1" applyBorder="1" applyAlignment="1">
      <alignment horizontal="right"/>
    </xf>
    <xf numFmtId="165" fontId="4" fillId="2" borderId="31" xfId="2" applyNumberFormat="1" applyFont="1" applyFill="1" applyBorder="1" applyAlignment="1">
      <alignment horizontal="right" wrapText="1"/>
    </xf>
    <xf numFmtId="4" fontId="3" fillId="2" borderId="31" xfId="2" applyNumberFormat="1" applyFont="1" applyFill="1" applyBorder="1" applyAlignment="1">
      <alignment horizontal="right" wrapText="1"/>
    </xf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showWhiteSpace="0" view="pageBreakPreview" topLeftCell="A10" zoomScaleNormal="100" zoomScaleSheetLayoutView="100" workbookViewId="0">
      <selection activeCell="B19" sqref="B19:E19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04" t="s">
        <v>39</v>
      </c>
      <c r="B1" s="105"/>
      <c r="C1" s="105"/>
      <c r="D1" s="105"/>
      <c r="E1" s="105"/>
      <c r="F1" s="105"/>
      <c r="G1" s="105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76" t="s">
        <v>40</v>
      </c>
      <c r="C4" s="77" t="s">
        <v>2</v>
      </c>
      <c r="D4" s="78" t="s">
        <v>3</v>
      </c>
      <c r="E4" s="79" t="s">
        <v>4</v>
      </c>
      <c r="F4" s="80" t="s">
        <v>5</v>
      </c>
      <c r="G4" s="71"/>
      <c r="J4" s="5"/>
      <c r="K4" s="5"/>
    </row>
    <row r="5" spans="1:11" ht="25.5" customHeight="1" thickBot="1" x14ac:dyDescent="0.3">
      <c r="A5" s="13" t="s">
        <v>6</v>
      </c>
      <c r="B5" s="15">
        <f>B15+B43</f>
        <v>8177825.7000000002</v>
      </c>
      <c r="C5" s="15">
        <f>C15+C43</f>
        <v>31296473.25</v>
      </c>
      <c r="D5" s="15">
        <f>D15+D43</f>
        <v>30833382.650000002</v>
      </c>
      <c r="E5" s="123">
        <f>E15+E43</f>
        <v>8590851.9100000001</v>
      </c>
      <c r="F5" s="15">
        <f>F15+F43</f>
        <v>31297892.289999999</v>
      </c>
      <c r="G5" s="16"/>
    </row>
    <row r="6" spans="1:11" ht="15.75" x14ac:dyDescent="0.25">
      <c r="A6" s="17"/>
      <c r="B6" s="74"/>
      <c r="C6" s="74"/>
      <c r="D6" s="74"/>
      <c r="E6" s="110"/>
      <c r="F6" s="18"/>
      <c r="G6" s="19"/>
    </row>
    <row r="7" spans="1:11" ht="18" customHeight="1" x14ac:dyDescent="0.25">
      <c r="A7" s="81" t="s">
        <v>7</v>
      </c>
      <c r="B7" s="73"/>
      <c r="C7" s="73"/>
      <c r="D7" s="73"/>
      <c r="E7" s="111"/>
      <c r="F7" s="18"/>
      <c r="G7" s="19"/>
    </row>
    <row r="8" spans="1:11" s="24" customFormat="1" ht="24" customHeight="1" thickBot="1" x14ac:dyDescent="0.35">
      <c r="A8" s="20" t="s">
        <v>8</v>
      </c>
      <c r="B8" s="21"/>
      <c r="C8" s="22"/>
      <c r="D8" s="22"/>
      <c r="E8" s="112"/>
      <c r="F8" s="22"/>
      <c r="G8" s="23"/>
    </row>
    <row r="9" spans="1:11" ht="21.75" customHeight="1" x14ac:dyDescent="0.25">
      <c r="B9" s="7" t="s">
        <v>0</v>
      </c>
      <c r="C9" s="8"/>
      <c r="D9" s="8"/>
      <c r="E9" s="113"/>
      <c r="F9" s="10" t="s">
        <v>1</v>
      </c>
      <c r="G9" s="11"/>
    </row>
    <row r="10" spans="1:11" s="12" customFormat="1" ht="53.25" customHeight="1" x14ac:dyDescent="0.25">
      <c r="A10" s="25" t="s">
        <v>9</v>
      </c>
      <c r="B10" s="76" t="s">
        <v>40</v>
      </c>
      <c r="C10" s="77" t="s">
        <v>2</v>
      </c>
      <c r="D10" s="78" t="s">
        <v>3</v>
      </c>
      <c r="E10" s="79" t="s">
        <v>4</v>
      </c>
      <c r="F10" s="26" t="s">
        <v>10</v>
      </c>
      <c r="G10" s="27" t="s">
        <v>11</v>
      </c>
    </row>
    <row r="11" spans="1:11" ht="52.5" customHeight="1" x14ac:dyDescent="0.25">
      <c r="A11" s="28" t="s">
        <v>12</v>
      </c>
      <c r="B11" s="108">
        <v>1870766.79</v>
      </c>
      <c r="C11" s="29">
        <f>SUM(E11+D11-B11)</f>
        <v>7784863.1299999999</v>
      </c>
      <c r="D11" s="29">
        <v>7600841.7400000002</v>
      </c>
      <c r="E11" s="114">
        <v>2054788.18</v>
      </c>
      <c r="F11" s="30">
        <f>C11</f>
        <v>7784863.1299999999</v>
      </c>
      <c r="G11" s="31"/>
    </row>
    <row r="12" spans="1:11" ht="22.5" customHeight="1" x14ac:dyDescent="0.25">
      <c r="A12" s="28" t="s">
        <v>13</v>
      </c>
      <c r="B12" s="108">
        <v>3068728.54</v>
      </c>
      <c r="C12" s="29">
        <f t="shared" ref="C12:C14" si="0">SUM(E12+D12-B12)</f>
        <v>8655388.4000000022</v>
      </c>
      <c r="D12" s="29">
        <v>8827404.1500000004</v>
      </c>
      <c r="E12" s="114">
        <v>2896712.79</v>
      </c>
      <c r="F12" s="30">
        <f t="shared" ref="F12:F14" si="1">C12</f>
        <v>8655388.4000000022</v>
      </c>
      <c r="G12" s="31"/>
    </row>
    <row r="13" spans="1:11" ht="22.5" customHeight="1" x14ac:dyDescent="0.25">
      <c r="A13" s="28" t="s">
        <v>14</v>
      </c>
      <c r="B13" s="108">
        <v>973393.4</v>
      </c>
      <c r="C13" s="29">
        <f t="shared" si="0"/>
        <v>4225958.6899999995</v>
      </c>
      <c r="D13" s="29">
        <v>4056118.92</v>
      </c>
      <c r="E13" s="114">
        <v>1143233.17</v>
      </c>
      <c r="F13" s="30">
        <f t="shared" si="1"/>
        <v>4225958.6899999995</v>
      </c>
      <c r="G13" s="32"/>
    </row>
    <row r="14" spans="1:11" ht="24" customHeight="1" x14ac:dyDescent="0.25">
      <c r="A14" s="33" t="s">
        <v>15</v>
      </c>
      <c r="B14" s="109">
        <v>0</v>
      </c>
      <c r="C14" s="29">
        <f t="shared" si="0"/>
        <v>523755.4</v>
      </c>
      <c r="D14" s="34">
        <v>299672.7</v>
      </c>
      <c r="E14" s="114">
        <v>224082.7</v>
      </c>
      <c r="F14" s="30">
        <f t="shared" si="1"/>
        <v>523755.4</v>
      </c>
      <c r="G14" s="32"/>
    </row>
    <row r="15" spans="1:11" s="39" customFormat="1" ht="21.75" customHeight="1" thickBot="1" x14ac:dyDescent="0.3">
      <c r="A15" s="35" t="s">
        <v>16</v>
      </c>
      <c r="B15" s="14">
        <f>SUM(B11:B14)</f>
        <v>5912888.7300000004</v>
      </c>
      <c r="C15" s="36">
        <f>SUM(C11:C14)</f>
        <v>21189965.619999997</v>
      </c>
      <c r="D15" s="36">
        <f>SUM(D11:D14)</f>
        <v>20784037.510000002</v>
      </c>
      <c r="E15" s="115">
        <f>SUM(E11:E14)</f>
        <v>6318816.8399999999</v>
      </c>
      <c r="F15" s="37">
        <f>SUM(F11:F12:F13:F14)</f>
        <v>21189965.619999997</v>
      </c>
      <c r="G15" s="38"/>
    </row>
    <row r="16" spans="1:11" s="39" customFormat="1" ht="19.5" customHeight="1" x14ac:dyDescent="0.25">
      <c r="A16" s="40"/>
      <c r="B16" s="18"/>
      <c r="C16" s="18"/>
      <c r="D16" s="18"/>
      <c r="E16" s="116"/>
      <c r="F16" s="41"/>
      <c r="G16" s="42"/>
    </row>
    <row r="17" spans="1:14" s="24" customFormat="1" ht="20.25" customHeight="1" thickBot="1" x14ac:dyDescent="0.35">
      <c r="A17" s="67" t="s">
        <v>17</v>
      </c>
      <c r="B17" s="68"/>
      <c r="C17" s="43"/>
      <c r="D17" s="44"/>
      <c r="E17" s="112"/>
      <c r="F17" s="45"/>
      <c r="G17" s="46"/>
    </row>
    <row r="18" spans="1:14" ht="21" customHeight="1" thickBot="1" x14ac:dyDescent="0.3">
      <c r="B18" s="47" t="s">
        <v>0</v>
      </c>
      <c r="C18" s="48"/>
      <c r="D18" s="48"/>
      <c r="E18" s="117"/>
      <c r="F18" s="49" t="s">
        <v>1</v>
      </c>
      <c r="G18" s="50"/>
    </row>
    <row r="19" spans="1:14" s="12" customFormat="1" ht="78.75" customHeight="1" thickBot="1" x14ac:dyDescent="0.3">
      <c r="A19" s="51" t="s">
        <v>18</v>
      </c>
      <c r="B19" s="76" t="s">
        <v>40</v>
      </c>
      <c r="C19" s="77" t="s">
        <v>2</v>
      </c>
      <c r="D19" s="78" t="s">
        <v>3</v>
      </c>
      <c r="E19" s="79" t="s">
        <v>4</v>
      </c>
      <c r="F19" s="52" t="s">
        <v>5</v>
      </c>
      <c r="G19" s="53" t="s">
        <v>11</v>
      </c>
    </row>
    <row r="20" spans="1:14" ht="56.25" customHeight="1" thickBot="1" x14ac:dyDescent="0.3">
      <c r="A20" s="101" t="s">
        <v>19</v>
      </c>
      <c r="B20" s="126">
        <v>0</v>
      </c>
      <c r="C20" s="106">
        <f t="shared" ref="C20" si="2">SUM(E20+D20-B20)</f>
        <v>194760.8</v>
      </c>
      <c r="D20" s="130">
        <v>75096.81</v>
      </c>
      <c r="E20" s="118">
        <v>119663.99</v>
      </c>
      <c r="F20" s="54">
        <f>SUM(F21:F25)</f>
        <v>926560.51</v>
      </c>
      <c r="G20" s="55"/>
      <c r="H20" s="75">
        <f>F20-C20</f>
        <v>731799.71</v>
      </c>
    </row>
    <row r="21" spans="1:14" x14ac:dyDescent="0.25">
      <c r="A21" s="102"/>
      <c r="B21" s="127"/>
      <c r="C21" s="98"/>
      <c r="D21" s="131"/>
      <c r="E21" s="119"/>
      <c r="F21" s="151">
        <v>151300</v>
      </c>
      <c r="G21" s="57" t="s">
        <v>38</v>
      </c>
    </row>
    <row r="22" spans="1:14" x14ac:dyDescent="0.25">
      <c r="A22" s="102"/>
      <c r="B22" s="128"/>
      <c r="C22" s="98"/>
      <c r="D22" s="132"/>
      <c r="E22" s="119"/>
      <c r="F22" s="151">
        <v>4070.51</v>
      </c>
      <c r="G22" s="57" t="s">
        <v>26</v>
      </c>
    </row>
    <row r="23" spans="1:14" x14ac:dyDescent="0.25">
      <c r="A23" s="102"/>
      <c r="B23" s="128"/>
      <c r="C23" s="98"/>
      <c r="D23" s="132"/>
      <c r="E23" s="119"/>
      <c r="F23" s="151">
        <v>635900</v>
      </c>
      <c r="G23" s="57" t="s">
        <v>27</v>
      </c>
    </row>
    <row r="24" spans="1:14" ht="30" x14ac:dyDescent="0.25">
      <c r="A24" s="102"/>
      <c r="B24" s="128"/>
      <c r="C24" s="98"/>
      <c r="D24" s="132"/>
      <c r="E24" s="119"/>
      <c r="F24" s="151">
        <v>135290</v>
      </c>
      <c r="G24" s="57" t="s">
        <v>28</v>
      </c>
    </row>
    <row r="25" spans="1:14" ht="15.75" thickBot="1" x14ac:dyDescent="0.3">
      <c r="A25" s="83"/>
      <c r="B25" s="129"/>
      <c r="C25" s="98"/>
      <c r="D25" s="133"/>
      <c r="E25" s="119"/>
      <c r="F25" s="151"/>
      <c r="G25" s="57"/>
    </row>
    <row r="26" spans="1:14" ht="21" customHeight="1" thickBot="1" x14ac:dyDescent="0.3">
      <c r="A26" s="101" t="s">
        <v>20</v>
      </c>
      <c r="B26" s="124">
        <v>2104321.84</v>
      </c>
      <c r="C26" s="138">
        <f t="shared" ref="C26" si="3">SUM(E26+D26-B26)</f>
        <v>8293089.9299999997</v>
      </c>
      <c r="D26" s="85">
        <v>8892794.7699999996</v>
      </c>
      <c r="E26" s="142">
        <v>1504617</v>
      </c>
      <c r="F26" s="152">
        <f>SUM(F27:F28)</f>
        <v>3877766.16</v>
      </c>
      <c r="G26" s="55"/>
      <c r="H26" s="75">
        <f>F26-C26</f>
        <v>-4415323.7699999996</v>
      </c>
    </row>
    <row r="27" spans="1:14" x14ac:dyDescent="0.25">
      <c r="A27" s="103"/>
      <c r="B27" s="127"/>
      <c r="C27" s="98"/>
      <c r="D27" s="132"/>
      <c r="E27" s="119"/>
      <c r="F27" s="153">
        <v>3850820</v>
      </c>
      <c r="G27" s="57" t="s">
        <v>29</v>
      </c>
    </row>
    <row r="28" spans="1:14" ht="15.75" thickBot="1" x14ac:dyDescent="0.3">
      <c r="A28" s="99"/>
      <c r="B28" s="128"/>
      <c r="C28" s="98"/>
      <c r="D28" s="132"/>
      <c r="E28" s="119"/>
      <c r="F28" s="154">
        <v>26946.16</v>
      </c>
      <c r="G28" s="100" t="s">
        <v>34</v>
      </c>
    </row>
    <row r="29" spans="1:14" ht="29.25" x14ac:dyDescent="0.25">
      <c r="A29" s="84" t="s">
        <v>21</v>
      </c>
      <c r="B29" s="134">
        <v>0</v>
      </c>
      <c r="C29" s="139">
        <f t="shared" ref="C29" si="4">SUM(E29+D29-B29)</f>
        <v>235940.24</v>
      </c>
      <c r="D29" s="147">
        <v>105635.66</v>
      </c>
      <c r="E29" s="143">
        <v>130304.58</v>
      </c>
      <c r="F29" s="155">
        <f>SUM(F30+F31)</f>
        <v>1358835</v>
      </c>
      <c r="G29" s="82"/>
      <c r="H29" s="75">
        <f>F29-C29</f>
        <v>1122894.76</v>
      </c>
    </row>
    <row r="30" spans="1:14" ht="15.75" thickBot="1" x14ac:dyDescent="0.3">
      <c r="A30" s="97"/>
      <c r="B30" s="135"/>
      <c r="C30" s="98"/>
      <c r="D30" s="148"/>
      <c r="E30" s="120"/>
      <c r="F30" s="156">
        <v>398300</v>
      </c>
      <c r="G30" s="72" t="s">
        <v>30</v>
      </c>
      <c r="H30" s="75"/>
    </row>
    <row r="31" spans="1:14" ht="15.75" thickBot="1" x14ac:dyDescent="0.3">
      <c r="A31" s="58"/>
      <c r="B31" s="129"/>
      <c r="C31" s="107"/>
      <c r="D31" s="133"/>
      <c r="E31" s="121"/>
      <c r="F31" s="157">
        <v>960535</v>
      </c>
      <c r="G31" s="89" t="s">
        <v>31</v>
      </c>
    </row>
    <row r="32" spans="1:14" ht="30" thickBot="1" x14ac:dyDescent="0.3">
      <c r="A32" s="92" t="s">
        <v>22</v>
      </c>
      <c r="B32" s="136">
        <v>0</v>
      </c>
      <c r="C32" s="139">
        <f t="shared" ref="C32" si="5">SUM(E32+D32-B32)</f>
        <v>532826.14</v>
      </c>
      <c r="D32" s="149">
        <v>238558.05</v>
      </c>
      <c r="E32" s="144">
        <v>294268.09000000003</v>
      </c>
      <c r="F32" s="158">
        <f>SUM(F33:F38)</f>
        <v>2991365</v>
      </c>
      <c r="G32" s="11"/>
      <c r="H32" s="75">
        <f>F32-C32</f>
        <v>2458538.86</v>
      </c>
      <c r="J32" s="61"/>
      <c r="M32" s="62"/>
      <c r="N32" s="62"/>
    </row>
    <row r="33" spans="1:14" ht="15.75" thickBot="1" x14ac:dyDescent="0.3">
      <c r="A33" s="93"/>
      <c r="B33" s="124"/>
      <c r="C33" s="140"/>
      <c r="D33" s="85"/>
      <c r="E33" s="142"/>
      <c r="F33" s="157">
        <v>1690532</v>
      </c>
      <c r="G33" s="89" t="s">
        <v>31</v>
      </c>
      <c r="H33" s="75"/>
      <c r="J33" s="61"/>
      <c r="M33" s="62"/>
      <c r="N33" s="62"/>
    </row>
    <row r="34" spans="1:14" ht="30.75" thickBot="1" x14ac:dyDescent="0.3">
      <c r="A34" s="93"/>
      <c r="B34" s="124"/>
      <c r="C34" s="140"/>
      <c r="D34" s="85"/>
      <c r="E34" s="142"/>
      <c r="F34" s="157">
        <v>680333</v>
      </c>
      <c r="G34" s="89" t="s">
        <v>32</v>
      </c>
      <c r="H34" s="75"/>
      <c r="J34" s="61"/>
      <c r="M34" s="62"/>
      <c r="N34" s="62"/>
    </row>
    <row r="35" spans="1:14" ht="15.75" thickBot="1" x14ac:dyDescent="0.3">
      <c r="A35" s="93"/>
      <c r="B35" s="124"/>
      <c r="C35" s="140"/>
      <c r="D35" s="85"/>
      <c r="E35" s="142"/>
      <c r="F35" s="157">
        <v>300500</v>
      </c>
      <c r="G35" s="89" t="s">
        <v>33</v>
      </c>
      <c r="H35" s="75"/>
      <c r="J35" s="61"/>
      <c r="M35" s="62"/>
      <c r="N35" s="62"/>
    </row>
    <row r="36" spans="1:14" ht="15.75" thickBot="1" x14ac:dyDescent="0.3">
      <c r="A36" s="93"/>
      <c r="B36" s="124"/>
      <c r="C36" s="140"/>
      <c r="D36" s="85"/>
      <c r="E36" s="142"/>
      <c r="F36" s="157">
        <v>60000</v>
      </c>
      <c r="G36" s="89" t="s">
        <v>35</v>
      </c>
      <c r="H36" s="75"/>
      <c r="J36" s="61"/>
      <c r="M36" s="62"/>
      <c r="N36" s="62"/>
    </row>
    <row r="37" spans="1:14" ht="15.75" thickBot="1" x14ac:dyDescent="0.3">
      <c r="A37" s="93"/>
      <c r="B37" s="124"/>
      <c r="C37" s="140"/>
      <c r="D37" s="85"/>
      <c r="E37" s="142"/>
      <c r="F37" s="157">
        <v>260000</v>
      </c>
      <c r="G37" s="89" t="s">
        <v>36</v>
      </c>
      <c r="H37" s="75"/>
      <c r="J37" s="61"/>
      <c r="M37" s="62"/>
      <c r="N37" s="62"/>
    </row>
    <row r="38" spans="1:14" ht="15.75" thickBot="1" x14ac:dyDescent="0.3">
      <c r="A38" s="93"/>
      <c r="B38" s="124"/>
      <c r="C38" s="140"/>
      <c r="D38" s="85"/>
      <c r="E38" s="142"/>
      <c r="F38" s="157"/>
      <c r="G38" s="89"/>
      <c r="H38" s="75"/>
      <c r="J38" s="61"/>
      <c r="M38" s="62"/>
      <c r="N38" s="62"/>
    </row>
    <row r="39" spans="1:14" ht="15.75" thickBot="1" x14ac:dyDescent="0.3">
      <c r="A39" s="90" t="s">
        <v>23</v>
      </c>
      <c r="B39" s="124">
        <v>0</v>
      </c>
      <c r="C39" s="139">
        <f t="shared" ref="C39:C41" si="6">SUM(E39+D39-B39)</f>
        <v>111820.4</v>
      </c>
      <c r="D39" s="85">
        <v>50064.39</v>
      </c>
      <c r="E39" s="142">
        <v>61756.01</v>
      </c>
      <c r="F39" s="159">
        <v>0</v>
      </c>
      <c r="G39" s="96"/>
      <c r="J39" s="61"/>
      <c r="M39" s="62"/>
      <c r="N39" s="62"/>
    </row>
    <row r="40" spans="1:14" ht="15.75" thickBot="1" x14ac:dyDescent="0.3">
      <c r="A40" s="94"/>
      <c r="B40" s="125"/>
      <c r="C40" s="140"/>
      <c r="D40" s="95"/>
      <c r="E40" s="117"/>
      <c r="F40" s="160"/>
      <c r="G40" s="91"/>
    </row>
    <row r="41" spans="1:14" ht="15.75" thickBot="1" x14ac:dyDescent="0.3">
      <c r="A41" s="60" t="s">
        <v>24</v>
      </c>
      <c r="B41" s="137">
        <v>160615.13</v>
      </c>
      <c r="C41" s="139">
        <f t="shared" si="6"/>
        <v>738070.12</v>
      </c>
      <c r="D41" s="150">
        <v>737259.85</v>
      </c>
      <c r="E41" s="145">
        <v>161425.4</v>
      </c>
      <c r="F41" s="161">
        <f>SUM(F42)</f>
        <v>953400</v>
      </c>
      <c r="G41" s="19"/>
    </row>
    <row r="42" spans="1:14" ht="15.75" thickBot="1" x14ac:dyDescent="0.3">
      <c r="A42" s="58"/>
      <c r="B42" s="129"/>
      <c r="C42" s="59"/>
      <c r="D42" s="133"/>
      <c r="E42" s="121"/>
      <c r="F42" s="162">
        <v>953400</v>
      </c>
      <c r="G42" s="63" t="s">
        <v>37</v>
      </c>
      <c r="H42" s="75">
        <f>F41-C41</f>
        <v>215329.88</v>
      </c>
    </row>
    <row r="43" spans="1:14" ht="34.5" customHeight="1" thickBot="1" x14ac:dyDescent="0.3">
      <c r="A43" s="86" t="s">
        <v>25</v>
      </c>
      <c r="B43" s="122">
        <f>B20+B26+B29+B32+B41+B39</f>
        <v>2264936.9699999997</v>
      </c>
      <c r="C43" s="141">
        <f>C20+C26+C29+C32+C41+C39</f>
        <v>10106507.630000001</v>
      </c>
      <c r="D43" s="87">
        <f>D20+D26+D29+D32+D41</f>
        <v>10049345.140000001</v>
      </c>
      <c r="E43" s="146">
        <f>E20+E26+E29+E32+E41+E39</f>
        <v>2272035.0699999998</v>
      </c>
      <c r="F43" s="122">
        <f>SUM(F41+F39+F32+F29+F26 +F20)</f>
        <v>10107926.67</v>
      </c>
      <c r="G43" s="88"/>
    </row>
    <row r="44" spans="1:14" x14ac:dyDescent="0.25">
      <c r="A44" s="64"/>
      <c r="B44" s="65"/>
      <c r="C44" s="56"/>
      <c r="D44" s="56"/>
      <c r="E44" s="56"/>
      <c r="F44" s="56"/>
      <c r="G44" s="66"/>
      <c r="J44" s="12"/>
      <c r="K44" s="12"/>
    </row>
    <row r="45" spans="1:14" x14ac:dyDescent="0.25">
      <c r="H45" s="64"/>
    </row>
    <row r="85" spans="3:5" x14ac:dyDescent="0.25">
      <c r="C85" s="69"/>
      <c r="D85" s="70"/>
      <c r="E85" s="70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Svetlana</cp:lastModifiedBy>
  <cp:revision/>
  <cp:lastPrinted>2021-08-24T10:18:53Z</cp:lastPrinted>
  <dcterms:created xsi:type="dcterms:W3CDTF">2020-02-13T12:53:48Z</dcterms:created>
  <dcterms:modified xsi:type="dcterms:W3CDTF">2021-08-24T13:34:03Z</dcterms:modified>
</cp:coreProperties>
</file>